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lillemetropole.fr/EspaceMetier/HABITAT/Lists/Nosdocumentsrestreints/04_HP/09_Aides_Anah/Conventionnement/2021/"/>
    </mc:Choice>
  </mc:AlternateContent>
  <bookViews>
    <workbookView minimized="1" xWindow="0" yWindow="0" windowWidth="28800" windowHeight="14820"/>
  </bookViews>
  <sheets>
    <sheet name="Calcul" sheetId="1" r:id="rId1"/>
    <sheet name="Sour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7" i="2" s="1"/>
  <c r="D5" i="2" l="1"/>
  <c r="D6" i="2"/>
  <c r="H6" i="1"/>
  <c r="G6" i="1"/>
  <c r="F6" i="1"/>
  <c r="D15" i="2"/>
  <c r="D17" i="2"/>
  <c r="D18" i="2"/>
  <c r="D9" i="2"/>
  <c r="D13" i="2"/>
  <c r="D14" i="2"/>
  <c r="D11" i="2"/>
  <c r="D10" i="2"/>
  <c r="H5" i="1" l="1"/>
  <c r="H4" i="1" s="1"/>
  <c r="C3" i="2"/>
  <c r="D3" i="2" s="1"/>
  <c r="G5" i="1" l="1"/>
  <c r="G4" i="1" s="1"/>
  <c r="F5" i="1"/>
  <c r="F4" i="1" s="1"/>
</calcChain>
</file>

<file path=xl/sharedStrings.xml><?xml version="1.0" encoding="utf-8"?>
<sst xmlns="http://schemas.openxmlformats.org/spreadsheetml/2006/main" count="226" uniqueCount="118">
  <si>
    <t>A</t>
  </si>
  <si>
    <t>B1</t>
  </si>
  <si>
    <t>B2</t>
  </si>
  <si>
    <t>Loyer LI</t>
  </si>
  <si>
    <t>Loyer sociaux</t>
  </si>
  <si>
    <t>Loyer très sociaux</t>
  </si>
  <si>
    <t>Loyer plafond MEL</t>
  </si>
  <si>
    <t>Loyer Intermédiaire</t>
  </si>
  <si>
    <t>Loyer social</t>
  </si>
  <si>
    <t>Loyer très social</t>
  </si>
  <si>
    <t>Surface logement (m2) :</t>
  </si>
  <si>
    <t>Renseignements logement :</t>
  </si>
  <si>
    <t>Loyer logement</t>
  </si>
  <si>
    <t>Loyer €/m2</t>
  </si>
  <si>
    <t>Ville</t>
  </si>
  <si>
    <t>Zone</t>
  </si>
  <si>
    <t>Année conventionnement</t>
  </si>
  <si>
    <t>Allennes-les-Marais</t>
  </si>
  <si>
    <t>Annœullin</t>
  </si>
  <si>
    <t>Anstaing</t>
  </si>
  <si>
    <t>Armentières</t>
  </si>
  <si>
    <t>Aubers</t>
  </si>
  <si>
    <t>Baisieux</t>
  </si>
  <si>
    <t>Bauvin</t>
  </si>
  <si>
    <t>Beaucamps-Ligny</t>
  </si>
  <si>
    <t>Bois-Grenier</t>
  </si>
  <si>
    <t>Bondues</t>
  </si>
  <si>
    <t>Bousbecque</t>
  </si>
  <si>
    <t>Bouvines</t>
  </si>
  <si>
    <t>Capinghem</t>
  </si>
  <si>
    <t>Carnin</t>
  </si>
  <si>
    <t>Chéreng</t>
  </si>
  <si>
    <t>Comines</t>
  </si>
  <si>
    <t>Croix</t>
  </si>
  <si>
    <t>Deûlémont</t>
  </si>
  <si>
    <t>Don</t>
  </si>
  <si>
    <t>Emmerin</t>
  </si>
  <si>
    <t>Englos</t>
  </si>
  <si>
    <t>Ennetières-en-Weppes</t>
  </si>
  <si>
    <t>Erquinghem-Lys</t>
  </si>
  <si>
    <t>Erquinghem-le-Sec</t>
  </si>
  <si>
    <t>Escobecques</t>
  </si>
  <si>
    <t>Faches-Thumesnil</t>
  </si>
  <si>
    <t>Forest-sur-Marque</t>
  </si>
  <si>
    <t>Fournes-en-Weppes</t>
  </si>
  <si>
    <t>Frelinghien</t>
  </si>
  <si>
    <t>Fretin</t>
  </si>
  <si>
    <t>Fromelles</t>
  </si>
  <si>
    <t>Gruson</t>
  </si>
  <si>
    <t>Hallennes-lez-Haubourdin</t>
  </si>
  <si>
    <t>Halluin</t>
  </si>
  <si>
    <t>Hantay</t>
  </si>
  <si>
    <t>Haubourdin</t>
  </si>
  <si>
    <t>Hellemmes</t>
  </si>
  <si>
    <t>Hem</t>
  </si>
  <si>
    <t>Herlies</t>
  </si>
  <si>
    <t>Houplin-Ancoisne</t>
  </si>
  <si>
    <t>Houplines</t>
  </si>
  <si>
    <t>Illies</t>
  </si>
  <si>
    <t>La Bassée</t>
  </si>
  <si>
    <t>La Chapelle-d'Armentières</t>
  </si>
  <si>
    <t>La Madeleine</t>
  </si>
  <si>
    <t>Lambersart</t>
  </si>
  <si>
    <t>Lannoy</t>
  </si>
  <si>
    <t>Le Maisnil</t>
  </si>
  <si>
    <t>Leers</t>
  </si>
  <si>
    <t>Lesquin</t>
  </si>
  <si>
    <t>Lezennes</t>
  </si>
  <si>
    <t>Lille</t>
  </si>
  <si>
    <t>Linselles</t>
  </si>
  <si>
    <t>Lomme</t>
  </si>
  <si>
    <t>Lompret</t>
  </si>
  <si>
    <t>Loos</t>
  </si>
  <si>
    <t>Lys-lez-Lannoy</t>
  </si>
  <si>
    <t>Marcq-en-Barœul</t>
  </si>
  <si>
    <t>Marquette-lez-Lille</t>
  </si>
  <si>
    <t>Marquillies</t>
  </si>
  <si>
    <t>Mons-en-Barœul</t>
  </si>
  <si>
    <t>Mouvaux</t>
  </si>
  <si>
    <t>Neuville-en-Ferrain</t>
  </si>
  <si>
    <t>Noyelles-lès-Seclin</t>
  </si>
  <si>
    <t>Pérenchies</t>
  </si>
  <si>
    <t>Péronne-en-Mélantois</t>
  </si>
  <si>
    <t>Prémesques</t>
  </si>
  <si>
    <t>Provin</t>
  </si>
  <si>
    <t>Quesnoy-sur-Deûle</t>
  </si>
  <si>
    <t>Radinghem-en-Weppes</t>
  </si>
  <si>
    <t>Ronchin</t>
  </si>
  <si>
    <t>Roncq</t>
  </si>
  <si>
    <t>Roubaix</t>
  </si>
  <si>
    <t>Sailly-lez-Lannoy</t>
  </si>
  <si>
    <t>Sainghin-en-Mélantois</t>
  </si>
  <si>
    <t>Sainghin-en-Weppes</t>
  </si>
  <si>
    <t>Saint-André-lez-Lille</t>
  </si>
  <si>
    <t>Salomé</t>
  </si>
  <si>
    <t>Santes</t>
  </si>
  <si>
    <t>Seclin</t>
  </si>
  <si>
    <t>Sequedin</t>
  </si>
  <si>
    <t>Templemars</t>
  </si>
  <si>
    <t>Toufflers</t>
  </si>
  <si>
    <t>Tourcoing</t>
  </si>
  <si>
    <t>Tressin</t>
  </si>
  <si>
    <t>Vendeville</t>
  </si>
  <si>
    <t>Verlinghem</t>
  </si>
  <si>
    <t>Villeneuve-d'Ascq</t>
  </si>
  <si>
    <t>Wambrechies</t>
  </si>
  <si>
    <t>Warneton</t>
  </si>
  <si>
    <t>Wasquehal</t>
  </si>
  <si>
    <t>Wattignies</t>
  </si>
  <si>
    <t>Wattrelos</t>
  </si>
  <si>
    <t>Wavrin</t>
  </si>
  <si>
    <t>Wervicq-Sud</t>
  </si>
  <si>
    <t>Wicres</t>
  </si>
  <si>
    <t>Willems</t>
  </si>
  <si>
    <t>Avantage fiscal</t>
  </si>
  <si>
    <t>Intermédiation Locative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</si>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</sst>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2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0" xfId="0" applyFill="1"/>
    <xf numFmtId="2" fontId="0" fillId="0" borderId="0" xfId="0" applyNumberFormat="1"/>
    <xf numFmtId="0" fontId="0" fillId="3" borderId="1" xfId="0" applyFill="1" applyBorder="1"/>
    <xf numFmtId="0" fontId="0" fillId="7" borderId="1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FFCC99"/>
      <color rgb="FFCCECFF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tabSelected="1" workbookViewId="0">
      <selection activeCell="C4" sqref="C4"/>
    </sheetView>
  </sheetViews>
  <sheetFormatPr baseColWidth="10" defaultRowHeight="15" x14ac:dyDescent="0.25"/>
  <cols>
    <col min="2" max="2" width="24.5703125" bestFit="1" customWidth="1"/>
    <col min="3" max="3" width="21.85546875" bestFit="1" customWidth="1"/>
    <col min="5" max="5" width="14.85546875" bestFit="1" customWidth="1"/>
    <col min="6" max="6" width="18.7109375" bestFit="1" customWidth="1"/>
    <col min="7" max="7" width="14" customWidth="1"/>
    <col min="8" max="8" width="19" customWidth="1"/>
    <col min="9" max="9" width="11" customWidth="1"/>
  </cols>
  <sheetData>
    <row r="2" spans="2:8" x14ac:dyDescent="0.25">
      <c r="B2" s="15" t="s">
        <v>11</v>
      </c>
      <c r="C2" s="15"/>
      <c r="F2" s="16" t="s">
        <v>6</v>
      </c>
      <c r="G2" s="16"/>
      <c r="H2" s="16"/>
    </row>
    <row r="3" spans="2:8" x14ac:dyDescent="0.25">
      <c r="B3" s="12" t="s">
        <v>10</v>
      </c>
      <c r="C3" s="14">
        <v>36.22</v>
      </c>
      <c r="F3" s="3" t="s">
        <v>7</v>
      </c>
      <c r="G3" s="4" t="s">
        <v>8</v>
      </c>
      <c r="H3" s="5" t="s">
        <v>9</v>
      </c>
    </row>
    <row r="4" spans="2:8" x14ac:dyDescent="0.25">
      <c r="B4" s="12" t="s">
        <v>14</v>
      </c>
      <c r="C4" s="14" t="s">
        <v>68</v>
      </c>
      <c r="E4" s="9" t="s">
        <v>12</v>
      </c>
      <c r="F4" s="6">
        <f>F5*C3</f>
        <v>506.57291999999995</v>
      </c>
      <c r="G4" s="7">
        <f>G5*C3</f>
        <v>366.92308800000001</v>
      </c>
      <c r="H4" s="8">
        <f>H5*C3</f>
        <v>264.40600000000001</v>
      </c>
    </row>
    <row r="5" spans="2:8" x14ac:dyDescent="0.25">
      <c r="B5" s="12" t="s">
        <v>15</v>
      </c>
      <c r="C5" s="2" t="str">
        <f>VLOOKUP(C4,Source!A25:B121,2,FALSE)</f>
        <v>A</v>
      </c>
      <c r="E5" s="9" t="s">
        <v>13</v>
      </c>
      <c r="F5" s="6">
        <f>IF(C6=2021,0.9*Source!D5*Source!D3,IF(C6=2020,0.9*Source!D9*Source!D3,IF(C6=2019,0.9*Source!D13*Source!D3,IF(C6=2018,0.9*Source!D17*Source!D3,0))))</f>
        <v>13.985999999999999</v>
      </c>
      <c r="G5" s="7">
        <f>IF(C6=2021,0.9*Source!D6*Source!D3,IF(C6=2020,0.9*Source!D10*Source!D3,IF(C6=2019,0.9*Source!D14*Source!D3,IF(C6=2018,0.9*Source!D18*Source!D3,0))))</f>
        <v>10.1304</v>
      </c>
      <c r="H5" s="8">
        <f>IF(C6=2021,Source!D7,IF(C6=2020,Source!D11,IF(C6=2019,Source!D15,IF(C6=2018,Source!D19,0))))</f>
        <v>7.3</v>
      </c>
    </row>
    <row r="6" spans="2:8" x14ac:dyDescent="0.25">
      <c r="B6" s="12" t="s">
        <v>16</v>
      </c>
      <c r="C6" s="14">
        <v>2020</v>
      </c>
      <c r="E6" s="13" t="s">
        <v>114</v>
      </c>
      <c r="F6" s="6" t="str">
        <f>IF(C7="OUI","85%",IF(C5="A","30%",IF(C5="B1","30%",IF(C5="B2","15%",0))))</f>
        <v>30%</v>
      </c>
      <c r="G6" s="7" t="str">
        <f>IF(C7="OUI","85%",IF(C5="A","70%",IF(C5="B1","70%",IF(C5="B2","50%",0))))</f>
        <v>70%</v>
      </c>
      <c r="H6" s="8" t="str">
        <f>IF(C7="OUI","85%",IF(C5="A","70%",IF(C5="B1","70%",IF(C5="B2","50%",0))))</f>
        <v>70%</v>
      </c>
    </row>
    <row r="7" spans="2:8" x14ac:dyDescent="0.25">
      <c r="B7" s="12" t="s">
        <v>115</v>
      </c>
      <c r="C7" s="14" t="s">
        <v>117</v>
      </c>
      <c r="F7" s="11"/>
    </row>
  </sheetData>
  <sheetProtection algorithmName="SHA-512" hashValue="lg0NWPxXh4sqrRBNbADKhpvxuspqg8hjKynP8Ec2NzfEaAEx2FO7oxWfy0r/Gptn3NBfxkUFmo+L1P9CP8Daaw==" saltValue="bUbjG2OPBwLj6Asm7s40HA==" spinCount="100000" sheet="1" objects="1" scenarios="1"/>
  <mergeCells count="2">
    <mergeCell ref="B2:C2"/>
    <mergeCell ref="F2:H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Source!$A$25:$A$121</xm:f>
          </x14:formula1>
          <xm:sqref>C4</xm:sqref>
        </x14:dataValidation>
        <x14:dataValidation type="list" allowBlank="1" showInputMessage="1" showErrorMessage="1">
          <x14:formula1>
            <xm:f>Source!$A$7:$A$10</xm:f>
          </x14:formula1>
          <xm:sqref>C6</xm:sqref>
        </x14:dataValidation>
        <x14:dataValidation type="list" allowBlank="1" showInputMessage="1" showErrorMessage="1">
          <x14:formula1>
            <xm:f>Source!$A$20:$A$22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1"/>
  <sheetViews>
    <sheetView zoomScale="70" zoomScaleNormal="70" workbookViewId="0">
      <selection activeCell="D5" sqref="D5"/>
    </sheetView>
  </sheetViews>
  <sheetFormatPr baseColWidth="10" defaultRowHeight="15" x14ac:dyDescent="0.25"/>
  <cols>
    <col min="1" max="1" width="28" bestFit="1" customWidth="1"/>
    <col min="3" max="3" width="16.85546875" bestFit="1" customWidth="1"/>
  </cols>
  <sheetData>
    <row r="3" spans="1:4" x14ac:dyDescent="0.25">
      <c r="A3" t="s">
        <v>0</v>
      </c>
      <c r="C3">
        <f>(0.7+19/Calcul!C3)</f>
        <v>1.2245720596355605</v>
      </c>
      <c r="D3">
        <f>IF(C3&gt;1.2,1.2,C3)</f>
        <v>1.2</v>
      </c>
    </row>
    <row r="4" spans="1:4" x14ac:dyDescent="0.25">
      <c r="A4" t="s">
        <v>1</v>
      </c>
    </row>
    <row r="5" spans="1:4" x14ac:dyDescent="0.25">
      <c r="A5" t="s">
        <v>2</v>
      </c>
      <c r="B5">
        <v>2021</v>
      </c>
      <c r="C5" s="10" t="s">
        <v>3</v>
      </c>
      <c r="D5" s="11">
        <f>IF(Calcul!C5="A",13.04,IF(Calcul!C5="B1",10.51,IF(Calcul!C5="B2",9.13,0)))</f>
        <v>13.04</v>
      </c>
    </row>
    <row r="6" spans="1:4" x14ac:dyDescent="0.25">
      <c r="C6" s="10" t="s">
        <v>4</v>
      </c>
      <c r="D6" s="11">
        <f>IF(Calcul!C5="A",9.44,IF(Calcul!C5="B1",8.13,IF(Calcul!C5="B2",7.81,0)))</f>
        <v>9.44</v>
      </c>
    </row>
    <row r="7" spans="1:4" x14ac:dyDescent="0.25">
      <c r="A7">
        <v>2021</v>
      </c>
      <c r="C7" s="10" t="s">
        <v>5</v>
      </c>
      <c r="D7" s="11">
        <f>IF(Calcul!C5="A",7.35,IF(Calcul!C5="B1",6.33,IF(Calcul!C5="B2",6.06,0)))</f>
        <v>7.35</v>
      </c>
    </row>
    <row r="8" spans="1:4" x14ac:dyDescent="0.25">
      <c r="A8">
        <v>2020</v>
      </c>
    </row>
    <row r="9" spans="1:4" x14ac:dyDescent="0.25">
      <c r="A9">
        <v>2019</v>
      </c>
      <c r="B9">
        <v>2020</v>
      </c>
      <c r="C9" t="s">
        <v>3</v>
      </c>
      <c r="D9">
        <f>IF(Calcul!C5="A",12.95,IF(Calcul!C5="B1",10.44,IF(Calcul!C5="B2",9.07,0)))</f>
        <v>12.95</v>
      </c>
    </row>
    <row r="10" spans="1:4" x14ac:dyDescent="0.25">
      <c r="A10">
        <v>2018</v>
      </c>
      <c r="B10" s="1"/>
      <c r="C10" t="s">
        <v>4</v>
      </c>
      <c r="D10">
        <f>IF(Calcul!C5="A",9.38,IF(Calcul!C5="B1",8.08,IF(Calcul!C5="B2",7.76,0)))</f>
        <v>9.3800000000000008</v>
      </c>
    </row>
    <row r="11" spans="1:4" x14ac:dyDescent="0.25">
      <c r="C11" t="s">
        <v>5</v>
      </c>
      <c r="D11">
        <f>IF(Calcul!C5="A",7.3,IF(Calcul!C5="B1",6.29,IF(Calcul!C5="B2",6.02,0)))</f>
        <v>7.3</v>
      </c>
    </row>
    <row r="13" spans="1:4" x14ac:dyDescent="0.25">
      <c r="B13">
        <v>2019</v>
      </c>
      <c r="C13" t="s">
        <v>3</v>
      </c>
      <c r="D13">
        <f>IF(Calcul!C5="A",12.59,IF(Calcul!C5="B1",10.15,IF(Calcul!C5="B2",8.82,0)))</f>
        <v>12.59</v>
      </c>
    </row>
    <row r="14" spans="1:4" x14ac:dyDescent="0.25">
      <c r="C14" t="s">
        <v>4</v>
      </c>
      <c r="D14">
        <f>IF(Calcul!C5="A",9.13,IF(Calcul!C5="B1",7.86,IF(Calcul!C5="B2",7.55,0)))</f>
        <v>9.1300000000000008</v>
      </c>
    </row>
    <row r="15" spans="1:4" x14ac:dyDescent="0.25">
      <c r="C15" t="s">
        <v>5</v>
      </c>
      <c r="D15">
        <f>IF(Calcul!C5="A",7.1,IF(Calcul!C5="B1",6.12,IF(Calcul!C5="B2",5.86,0)))</f>
        <v>7.1</v>
      </c>
    </row>
    <row r="17" spans="1:4" x14ac:dyDescent="0.25">
      <c r="B17">
        <v>2018</v>
      </c>
      <c r="C17" t="s">
        <v>3</v>
      </c>
      <c r="D17">
        <f>IF(Calcul!C5="A",12.5,IF(Calcul!C5="B1",10.07,IF(Calcul!C5="B2",8.75,0)))</f>
        <v>12.5</v>
      </c>
    </row>
    <row r="18" spans="1:4" x14ac:dyDescent="0.25">
      <c r="C18" t="s">
        <v>4</v>
      </c>
      <c r="D18">
        <f>IF(Calcul!C5="A",9.06,IF(Calcul!C5="B1",7.8,IF(Calcul!C5="B2",7.49,0)))</f>
        <v>9.06</v>
      </c>
    </row>
    <row r="19" spans="1:4" x14ac:dyDescent="0.25">
      <c r="C19" t="s">
        <v>5</v>
      </c>
    </row>
    <row r="21" spans="1:4" x14ac:dyDescent="0.25">
      <c r="A21" t="s">
        <v>116</v>
      </c>
    </row>
    <row r="22" spans="1:4" x14ac:dyDescent="0.25">
      <c r="A22" t="s">
        <v>117</v>
      </c>
    </row>
    <row r="25" spans="1:4" x14ac:dyDescent="0.25">
      <c r="A25" t="s">
        <v>17</v>
      </c>
      <c r="B25" t="s">
        <v>2</v>
      </c>
    </row>
    <row r="26" spans="1:4" x14ac:dyDescent="0.25">
      <c r="A26" t="s">
        <v>18</v>
      </c>
      <c r="B26" t="s">
        <v>2</v>
      </c>
    </row>
    <row r="27" spans="1:4" x14ac:dyDescent="0.25">
      <c r="A27" t="s">
        <v>19</v>
      </c>
      <c r="B27" t="s">
        <v>1</v>
      </c>
    </row>
    <row r="28" spans="1:4" x14ac:dyDescent="0.25">
      <c r="A28" t="s">
        <v>20</v>
      </c>
      <c r="B28" t="s">
        <v>1</v>
      </c>
    </row>
    <row r="29" spans="1:4" x14ac:dyDescent="0.25">
      <c r="A29" t="s">
        <v>21</v>
      </c>
      <c r="B29" t="s">
        <v>2</v>
      </c>
    </row>
    <row r="30" spans="1:4" x14ac:dyDescent="0.25">
      <c r="A30" t="s">
        <v>22</v>
      </c>
      <c r="B30" t="s">
        <v>1</v>
      </c>
    </row>
    <row r="31" spans="1:4" x14ac:dyDescent="0.25">
      <c r="A31" t="s">
        <v>23</v>
      </c>
      <c r="B31" t="s">
        <v>2</v>
      </c>
    </row>
    <row r="32" spans="1:4" x14ac:dyDescent="0.25">
      <c r="A32" t="s">
        <v>24</v>
      </c>
      <c r="B32" t="s">
        <v>2</v>
      </c>
    </row>
    <row r="33" spans="1:2" x14ac:dyDescent="0.25">
      <c r="A33" t="s">
        <v>25</v>
      </c>
      <c r="B33" t="s">
        <v>2</v>
      </c>
    </row>
    <row r="34" spans="1:2" x14ac:dyDescent="0.25">
      <c r="A34" t="s">
        <v>26</v>
      </c>
      <c r="B34" t="s">
        <v>1</v>
      </c>
    </row>
    <row r="35" spans="1:2" x14ac:dyDescent="0.25">
      <c r="A35" t="s">
        <v>27</v>
      </c>
      <c r="B35" t="s">
        <v>1</v>
      </c>
    </row>
    <row r="36" spans="1:2" x14ac:dyDescent="0.25">
      <c r="A36" t="s">
        <v>28</v>
      </c>
      <c r="B36" t="s">
        <v>1</v>
      </c>
    </row>
    <row r="37" spans="1:2" x14ac:dyDescent="0.25">
      <c r="A37" t="s">
        <v>29</v>
      </c>
      <c r="B37" t="s">
        <v>1</v>
      </c>
    </row>
    <row r="38" spans="1:2" x14ac:dyDescent="0.25">
      <c r="A38" t="s">
        <v>30</v>
      </c>
      <c r="B38" t="s">
        <v>2</v>
      </c>
    </row>
    <row r="39" spans="1:2" x14ac:dyDescent="0.25">
      <c r="A39" t="s">
        <v>31</v>
      </c>
      <c r="B39" t="s">
        <v>1</v>
      </c>
    </row>
    <row r="40" spans="1:2" x14ac:dyDescent="0.25">
      <c r="A40" t="s">
        <v>32</v>
      </c>
      <c r="B40" t="s">
        <v>1</v>
      </c>
    </row>
    <row r="41" spans="1:2" x14ac:dyDescent="0.25">
      <c r="A41" t="s">
        <v>33</v>
      </c>
      <c r="B41" t="s">
        <v>1</v>
      </c>
    </row>
    <row r="42" spans="1:2" x14ac:dyDescent="0.25">
      <c r="A42" t="s">
        <v>34</v>
      </c>
      <c r="B42" t="s">
        <v>2</v>
      </c>
    </row>
    <row r="43" spans="1:2" x14ac:dyDescent="0.25">
      <c r="A43" t="s">
        <v>35</v>
      </c>
      <c r="B43" t="s">
        <v>2</v>
      </c>
    </row>
    <row r="44" spans="1:2" x14ac:dyDescent="0.25">
      <c r="A44" t="s">
        <v>36</v>
      </c>
      <c r="B44" t="s">
        <v>1</v>
      </c>
    </row>
    <row r="45" spans="1:2" x14ac:dyDescent="0.25">
      <c r="A45" t="s">
        <v>37</v>
      </c>
      <c r="B45" t="s">
        <v>1</v>
      </c>
    </row>
    <row r="46" spans="1:2" x14ac:dyDescent="0.25">
      <c r="A46" t="s">
        <v>38</v>
      </c>
      <c r="B46" t="s">
        <v>2</v>
      </c>
    </row>
    <row r="47" spans="1:2" x14ac:dyDescent="0.25">
      <c r="A47" t="s">
        <v>39</v>
      </c>
      <c r="B47" t="s">
        <v>1</v>
      </c>
    </row>
    <row r="48" spans="1:2" x14ac:dyDescent="0.25">
      <c r="A48" t="s">
        <v>40</v>
      </c>
      <c r="B48" t="s">
        <v>2</v>
      </c>
    </row>
    <row r="49" spans="1:2" x14ac:dyDescent="0.25">
      <c r="A49" t="s">
        <v>41</v>
      </c>
      <c r="B49" t="s">
        <v>2</v>
      </c>
    </row>
    <row r="50" spans="1:2" x14ac:dyDescent="0.25">
      <c r="A50" t="s">
        <v>42</v>
      </c>
      <c r="B50" t="s">
        <v>1</v>
      </c>
    </row>
    <row r="51" spans="1:2" x14ac:dyDescent="0.25">
      <c r="A51" t="s">
        <v>43</v>
      </c>
      <c r="B51" t="s">
        <v>1</v>
      </c>
    </row>
    <row r="52" spans="1:2" x14ac:dyDescent="0.25">
      <c r="A52" t="s">
        <v>44</v>
      </c>
      <c r="B52" t="s">
        <v>2</v>
      </c>
    </row>
    <row r="53" spans="1:2" x14ac:dyDescent="0.25">
      <c r="A53" t="s">
        <v>45</v>
      </c>
      <c r="B53" t="s">
        <v>1</v>
      </c>
    </row>
    <row r="54" spans="1:2" x14ac:dyDescent="0.25">
      <c r="A54" t="s">
        <v>46</v>
      </c>
      <c r="B54" t="s">
        <v>2</v>
      </c>
    </row>
    <row r="55" spans="1:2" x14ac:dyDescent="0.25">
      <c r="A55" t="s">
        <v>47</v>
      </c>
      <c r="B55" t="s">
        <v>2</v>
      </c>
    </row>
    <row r="56" spans="1:2" x14ac:dyDescent="0.25">
      <c r="A56" t="s">
        <v>48</v>
      </c>
      <c r="B56" t="s">
        <v>1</v>
      </c>
    </row>
    <row r="57" spans="1:2" x14ac:dyDescent="0.25">
      <c r="A57" t="s">
        <v>49</v>
      </c>
      <c r="B57" t="s">
        <v>1</v>
      </c>
    </row>
    <row r="58" spans="1:2" x14ac:dyDescent="0.25">
      <c r="A58" t="s">
        <v>50</v>
      </c>
      <c r="B58" t="s">
        <v>1</v>
      </c>
    </row>
    <row r="59" spans="1:2" x14ac:dyDescent="0.25">
      <c r="A59" t="s">
        <v>51</v>
      </c>
      <c r="B59" t="s">
        <v>2</v>
      </c>
    </row>
    <row r="60" spans="1:2" x14ac:dyDescent="0.25">
      <c r="A60" t="s">
        <v>52</v>
      </c>
      <c r="B60" t="s">
        <v>1</v>
      </c>
    </row>
    <row r="61" spans="1:2" x14ac:dyDescent="0.25">
      <c r="A61" t="s">
        <v>53</v>
      </c>
      <c r="B61" t="s">
        <v>0</v>
      </c>
    </row>
    <row r="62" spans="1:2" x14ac:dyDescent="0.25">
      <c r="A62" t="s">
        <v>54</v>
      </c>
      <c r="B62" t="s">
        <v>1</v>
      </c>
    </row>
    <row r="63" spans="1:2" x14ac:dyDescent="0.25">
      <c r="A63" t="s">
        <v>55</v>
      </c>
      <c r="B63" t="s">
        <v>2</v>
      </c>
    </row>
    <row r="64" spans="1:2" x14ac:dyDescent="0.25">
      <c r="A64" t="s">
        <v>56</v>
      </c>
      <c r="B64" t="s">
        <v>1</v>
      </c>
    </row>
    <row r="65" spans="1:2" x14ac:dyDescent="0.25">
      <c r="A65" t="s">
        <v>57</v>
      </c>
      <c r="B65" t="s">
        <v>1</v>
      </c>
    </row>
    <row r="66" spans="1:2" x14ac:dyDescent="0.25">
      <c r="A66" t="s">
        <v>58</v>
      </c>
      <c r="B66" t="s">
        <v>2</v>
      </c>
    </row>
    <row r="67" spans="1:2" x14ac:dyDescent="0.25">
      <c r="A67" t="s">
        <v>59</v>
      </c>
      <c r="B67" t="s">
        <v>2</v>
      </c>
    </row>
    <row r="68" spans="1:2" x14ac:dyDescent="0.25">
      <c r="A68" t="s">
        <v>60</v>
      </c>
      <c r="B68" t="s">
        <v>1</v>
      </c>
    </row>
    <row r="69" spans="1:2" x14ac:dyDescent="0.25">
      <c r="A69" t="s">
        <v>61</v>
      </c>
      <c r="B69" t="s">
        <v>0</v>
      </c>
    </row>
    <row r="70" spans="1:2" x14ac:dyDescent="0.25">
      <c r="A70" t="s">
        <v>62</v>
      </c>
      <c r="B70" t="s">
        <v>0</v>
      </c>
    </row>
    <row r="71" spans="1:2" x14ac:dyDescent="0.25">
      <c r="A71" t="s">
        <v>63</v>
      </c>
      <c r="B71" t="s">
        <v>1</v>
      </c>
    </row>
    <row r="72" spans="1:2" x14ac:dyDescent="0.25">
      <c r="A72" t="s">
        <v>64</v>
      </c>
      <c r="B72" t="s">
        <v>2</v>
      </c>
    </row>
    <row r="73" spans="1:2" x14ac:dyDescent="0.25">
      <c r="A73" t="s">
        <v>65</v>
      </c>
      <c r="B73" t="s">
        <v>1</v>
      </c>
    </row>
    <row r="74" spans="1:2" x14ac:dyDescent="0.25">
      <c r="A74" t="s">
        <v>66</v>
      </c>
      <c r="B74" t="s">
        <v>1</v>
      </c>
    </row>
    <row r="75" spans="1:2" x14ac:dyDescent="0.25">
      <c r="A75" t="s">
        <v>67</v>
      </c>
      <c r="B75" t="s">
        <v>1</v>
      </c>
    </row>
    <row r="76" spans="1:2" x14ac:dyDescent="0.25">
      <c r="A76" t="s">
        <v>68</v>
      </c>
      <c r="B76" t="s">
        <v>0</v>
      </c>
    </row>
    <row r="77" spans="1:2" x14ac:dyDescent="0.25">
      <c r="A77" t="s">
        <v>69</v>
      </c>
      <c r="B77" t="s">
        <v>1</v>
      </c>
    </row>
    <row r="78" spans="1:2" x14ac:dyDescent="0.25">
      <c r="A78" t="s">
        <v>70</v>
      </c>
      <c r="B78" t="s">
        <v>0</v>
      </c>
    </row>
    <row r="79" spans="1:2" x14ac:dyDescent="0.25">
      <c r="A79" t="s">
        <v>71</v>
      </c>
      <c r="B79" t="s">
        <v>1</v>
      </c>
    </row>
    <row r="80" spans="1:2" x14ac:dyDescent="0.25">
      <c r="A80" t="s">
        <v>72</v>
      </c>
      <c r="B80" t="s">
        <v>0</v>
      </c>
    </row>
    <row r="81" spans="1:2" x14ac:dyDescent="0.25">
      <c r="A81" t="s">
        <v>73</v>
      </c>
      <c r="B81" t="s">
        <v>1</v>
      </c>
    </row>
    <row r="82" spans="1:2" x14ac:dyDescent="0.25">
      <c r="A82" t="s">
        <v>74</v>
      </c>
      <c r="B82" t="s">
        <v>0</v>
      </c>
    </row>
    <row r="83" spans="1:2" x14ac:dyDescent="0.25">
      <c r="A83" t="s">
        <v>75</v>
      </c>
      <c r="B83" t="s">
        <v>1</v>
      </c>
    </row>
    <row r="84" spans="1:2" x14ac:dyDescent="0.25">
      <c r="A84" t="s">
        <v>76</v>
      </c>
      <c r="B84" t="s">
        <v>2</v>
      </c>
    </row>
    <row r="85" spans="1:2" x14ac:dyDescent="0.25">
      <c r="A85" t="s">
        <v>77</v>
      </c>
      <c r="B85" t="s">
        <v>1</v>
      </c>
    </row>
    <row r="86" spans="1:2" x14ac:dyDescent="0.25">
      <c r="A86" t="s">
        <v>78</v>
      </c>
      <c r="B86" t="s">
        <v>1</v>
      </c>
    </row>
    <row r="87" spans="1:2" x14ac:dyDescent="0.25">
      <c r="A87" t="s">
        <v>79</v>
      </c>
      <c r="B87" t="s">
        <v>1</v>
      </c>
    </row>
    <row r="88" spans="1:2" x14ac:dyDescent="0.25">
      <c r="A88" t="s">
        <v>80</v>
      </c>
      <c r="B88" t="s">
        <v>1</v>
      </c>
    </row>
    <row r="89" spans="1:2" x14ac:dyDescent="0.25">
      <c r="A89" t="s">
        <v>81</v>
      </c>
      <c r="B89" t="s">
        <v>1</v>
      </c>
    </row>
    <row r="90" spans="1:2" x14ac:dyDescent="0.25">
      <c r="A90" t="s">
        <v>82</v>
      </c>
      <c r="B90" t="s">
        <v>1</v>
      </c>
    </row>
    <row r="91" spans="1:2" x14ac:dyDescent="0.25">
      <c r="A91" t="s">
        <v>83</v>
      </c>
      <c r="B91" t="s">
        <v>1</v>
      </c>
    </row>
    <row r="92" spans="1:2" x14ac:dyDescent="0.25">
      <c r="A92" t="s">
        <v>84</v>
      </c>
      <c r="B92" t="s">
        <v>2</v>
      </c>
    </row>
    <row r="93" spans="1:2" x14ac:dyDescent="0.25">
      <c r="A93" t="s">
        <v>85</v>
      </c>
      <c r="B93" t="s">
        <v>1</v>
      </c>
    </row>
    <row r="94" spans="1:2" x14ac:dyDescent="0.25">
      <c r="A94" t="s">
        <v>86</v>
      </c>
      <c r="B94" t="s">
        <v>2</v>
      </c>
    </row>
    <row r="95" spans="1:2" x14ac:dyDescent="0.25">
      <c r="A95" t="s">
        <v>87</v>
      </c>
      <c r="B95" t="s">
        <v>1</v>
      </c>
    </row>
    <row r="96" spans="1:2" x14ac:dyDescent="0.25">
      <c r="A96" t="s">
        <v>88</v>
      </c>
      <c r="B96" t="s">
        <v>1</v>
      </c>
    </row>
    <row r="97" spans="1:2" x14ac:dyDescent="0.25">
      <c r="A97" t="s">
        <v>89</v>
      </c>
      <c r="B97" t="s">
        <v>1</v>
      </c>
    </row>
    <row r="98" spans="1:2" x14ac:dyDescent="0.25">
      <c r="A98" t="s">
        <v>90</v>
      </c>
      <c r="B98" t="s">
        <v>1</v>
      </c>
    </row>
    <row r="99" spans="1:2" x14ac:dyDescent="0.25">
      <c r="A99" t="s">
        <v>91</v>
      </c>
      <c r="B99" t="s">
        <v>1</v>
      </c>
    </row>
    <row r="100" spans="1:2" x14ac:dyDescent="0.25">
      <c r="A100" t="s">
        <v>92</v>
      </c>
      <c r="B100" t="s">
        <v>2</v>
      </c>
    </row>
    <row r="101" spans="1:2" x14ac:dyDescent="0.25">
      <c r="A101" t="s">
        <v>93</v>
      </c>
      <c r="B101" t="s">
        <v>0</v>
      </c>
    </row>
    <row r="102" spans="1:2" x14ac:dyDescent="0.25">
      <c r="A102" t="s">
        <v>94</v>
      </c>
      <c r="B102" t="s">
        <v>2</v>
      </c>
    </row>
    <row r="103" spans="1:2" x14ac:dyDescent="0.25">
      <c r="A103" t="s">
        <v>95</v>
      </c>
      <c r="B103" t="s">
        <v>1</v>
      </c>
    </row>
    <row r="104" spans="1:2" x14ac:dyDescent="0.25">
      <c r="A104" t="s">
        <v>96</v>
      </c>
      <c r="B104" t="s">
        <v>1</v>
      </c>
    </row>
    <row r="105" spans="1:2" x14ac:dyDescent="0.25">
      <c r="A105" t="s">
        <v>97</v>
      </c>
      <c r="B105" t="s">
        <v>1</v>
      </c>
    </row>
    <row r="106" spans="1:2" x14ac:dyDescent="0.25">
      <c r="A106" t="s">
        <v>98</v>
      </c>
      <c r="B106" t="s">
        <v>1</v>
      </c>
    </row>
    <row r="107" spans="1:2" x14ac:dyDescent="0.25">
      <c r="A107" t="s">
        <v>99</v>
      </c>
      <c r="B107" t="s">
        <v>1</v>
      </c>
    </row>
    <row r="108" spans="1:2" x14ac:dyDescent="0.25">
      <c r="A108" t="s">
        <v>100</v>
      </c>
      <c r="B108" t="s">
        <v>1</v>
      </c>
    </row>
    <row r="109" spans="1:2" x14ac:dyDescent="0.25">
      <c r="A109" t="s">
        <v>101</v>
      </c>
      <c r="B109" t="s">
        <v>1</v>
      </c>
    </row>
    <row r="110" spans="1:2" x14ac:dyDescent="0.25">
      <c r="A110" t="s">
        <v>102</v>
      </c>
      <c r="B110" t="s">
        <v>1</v>
      </c>
    </row>
    <row r="111" spans="1:2" x14ac:dyDescent="0.25">
      <c r="A111" t="s">
        <v>103</v>
      </c>
      <c r="B111" t="s">
        <v>1</v>
      </c>
    </row>
    <row r="112" spans="1:2" x14ac:dyDescent="0.25">
      <c r="A112" t="s">
        <v>104</v>
      </c>
      <c r="B112" t="s">
        <v>1</v>
      </c>
    </row>
    <row r="113" spans="1:2" x14ac:dyDescent="0.25">
      <c r="A113" t="s">
        <v>105</v>
      </c>
      <c r="B113" t="s">
        <v>1</v>
      </c>
    </row>
    <row r="114" spans="1:2" x14ac:dyDescent="0.25">
      <c r="A114" t="s">
        <v>106</v>
      </c>
      <c r="B114" t="s">
        <v>2</v>
      </c>
    </row>
    <row r="115" spans="1:2" x14ac:dyDescent="0.25">
      <c r="A115" t="s">
        <v>107</v>
      </c>
      <c r="B115" t="s">
        <v>0</v>
      </c>
    </row>
    <row r="116" spans="1:2" x14ac:dyDescent="0.25">
      <c r="A116" t="s">
        <v>108</v>
      </c>
      <c r="B116" t="s">
        <v>1</v>
      </c>
    </row>
    <row r="117" spans="1:2" x14ac:dyDescent="0.25">
      <c r="A117" t="s">
        <v>109</v>
      </c>
      <c r="B117" t="s">
        <v>1</v>
      </c>
    </row>
    <row r="118" spans="1:2" x14ac:dyDescent="0.25">
      <c r="A118" t="s">
        <v>110</v>
      </c>
      <c r="B118" t="s">
        <v>2</v>
      </c>
    </row>
    <row r="119" spans="1:2" x14ac:dyDescent="0.25">
      <c r="A119" t="s">
        <v>111</v>
      </c>
      <c r="B119" t="s">
        <v>1</v>
      </c>
    </row>
    <row r="120" spans="1:2" x14ac:dyDescent="0.25">
      <c r="A120" t="s">
        <v>112</v>
      </c>
      <c r="B120" t="s">
        <v>2</v>
      </c>
    </row>
    <row r="121" spans="1:2" x14ac:dyDescent="0.25">
      <c r="A121" t="s">
        <v>113</v>
      </c>
      <c r="B121" t="s">
        <v>1</v>
      </c>
    </row>
  </sheetData>
  <sheetProtection algorithmName="SHA-512" hashValue="J1zJZWt3A/qo50FYICF9hvN79YUeenFQ54HGKqdAaD535n+fVQh0oqK27uuf7gLlYaNoSg8D452/ctw9E33cTg==" saltValue="kr/a8/TmXAX+uzXkQqa5I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LMContentType" ma:contentTypeID="0x010100F845AE67FD694770A9119A97FB6AF2EA00F724534BF6D40C4B8A91B926D49BCAA5" ma:contentTypeVersion="7" ma:contentTypeDescription="Type de contenu Documents LM" ma:contentTypeScope="" ma:versionID="2e85f03bf8556050b2fe0d4ed3b30b06">
  <xsd:schema xmlns:xsd="http://www.w3.org/2001/XMLSchema" xmlns:xs="http://www.w3.org/2001/XMLSchema" xmlns:p="http://schemas.microsoft.com/office/2006/metadata/properties" xmlns:ns2="C389FAD7-46BC-4500-BFA8-293B2F01075C" xmlns:ns3="http://schemas.microsoft.com/sharepoint/v3/fields" xmlns:ns4="c28df04b-bf1f-4dba-a7e5-daa76f0ee91b" targetNamespace="http://schemas.microsoft.com/office/2006/metadata/properties" ma:root="true" ma:fieldsID="963b8eec4fbdeae65d4630f4c50d3c22" ns2:_="" ns3:_="" ns4:_="">
    <xsd:import namespace="C389FAD7-46BC-4500-BFA8-293B2F01075C"/>
    <xsd:import namespace="http://schemas.microsoft.com/sharepoint/v3/fields"/>
    <xsd:import namespace="c28df04b-bf1f-4dba-a7e5-daa76f0ee91b"/>
    <xsd:element name="properties">
      <xsd:complexType>
        <xsd:sequence>
          <xsd:element name="documentManagement">
            <xsd:complexType>
              <xsd:all>
                <xsd:element ref="ns3:LM_Doc_MotCle_1" minOccurs="0"/>
                <xsd:element ref="ns3:LM_Doc_Classement_1" minOccurs="0"/>
                <xsd:element ref="ns2:LM_DateEnregistrement"/>
                <xsd:element ref="ns2:LM_Editeur"/>
                <xsd:element ref="ns2:LM_Droits"/>
                <xsd:element ref="ns2:LM_Doc_DureeDeVie" minOccurs="0"/>
                <xsd:element ref="ns2:LM_Doc_ActionArchivage" minOccurs="0"/>
                <xsd:element ref="ns2:LM_Auteur" minOccurs="0"/>
                <xsd:element ref="ns2:LM_AuteurLibre" minOccurs="0"/>
                <xsd:element ref="ns2:LM_Resume" minOccurs="0"/>
                <xsd:element ref="ns3:LM_Doc_Lieu_1" minOccurs="0"/>
                <xsd:element ref="ns2:LM_Contributeur" minOccurs="0"/>
                <xsd:element ref="ns2:LM_ContributeurExterne" minOccurs="0"/>
                <xsd:element ref="ns2:LM_Identifiant" minOccurs="0"/>
                <xsd:element ref="ns2:LM_Source" minOccurs="0"/>
                <xsd:element ref="ns2:LM_Relation" minOccurs="0"/>
                <xsd:element ref="ns2:LM_Taille" minOccurs="0"/>
                <xsd:element ref="ns4:TaxCatchAll" minOccurs="0"/>
                <xsd:element ref="ns2:EliseDate" minOccurs="0"/>
                <xsd:element ref="ns2:EliseChrono" minOccurs="0"/>
                <xsd:element ref="ns2:Elis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9FAD7-46BC-4500-BFA8-293B2F01075C" elementFormDefault="qualified">
    <xsd:import namespace="http://schemas.microsoft.com/office/2006/documentManagement/types"/>
    <xsd:import namespace="http://schemas.microsoft.com/office/infopath/2007/PartnerControls"/>
    <xsd:element name="LM_DateEnregistrement" ma:index="6" ma:displayName="Date d'enregistrement" ma:format="DateOnly" ma:internalName="LM_DateEnregistrement">
      <xsd:simpleType>
        <xsd:restriction base="dms:DateTime"/>
      </xsd:simpleType>
    </xsd:element>
    <xsd:element name="LM_Editeur" ma:index="7" ma:displayName="Editeur" ma:default="Métropole Européenne de Lille" ma:internalName="LM_Editeur">
      <xsd:simpleType>
        <xsd:restriction base="dms:Text"/>
      </xsd:simpleType>
    </xsd:element>
    <xsd:element name="LM_Droits" ma:index="8" ma:displayName="Droits" ma:default="Tous droits réservés" ma:internalName="LM_Droits">
      <xsd:simpleType>
        <xsd:restriction base="dms:Text"/>
      </xsd:simpleType>
    </xsd:element>
    <xsd:element name="LM_Doc_DureeDeVie" ma:index="9" nillable="true" ma:displayName="Durée de vie" ma:internalName="LM_Doc_DureeDeVie">
      <xsd:simpleType>
        <xsd:restriction base="dms:Choice">
          <xsd:enumeration value="1 an"/>
          <xsd:enumeration value="2 ans"/>
          <xsd:enumeration value="3 ans"/>
          <xsd:enumeration value="4 ans"/>
          <xsd:enumeration value="5 ans"/>
          <xsd:enumeration value="6 ans"/>
          <xsd:enumeration value="10 ans"/>
          <xsd:enumeration value="25 ans"/>
          <xsd:enumeration value="30 ans"/>
          <xsd:enumeration value="Illimité"/>
        </xsd:restriction>
      </xsd:simpleType>
    </xsd:element>
    <xsd:element name="LM_Doc_ActionArchivage" ma:index="10" nillable="true" ma:displayName="Action Archivage" ma:internalName="LM_Doc_ActionArchivage">
      <xsd:simpleType>
        <xsd:restriction base="dms:Choice">
          <xsd:enumeration value="Archivage"/>
          <xsd:enumeration value="Destruction"/>
        </xsd:restriction>
      </xsd:simpleType>
    </xsd:element>
    <xsd:element name="LM_Auteur" ma:index="11" nillable="true" ma:displayName="Auteur" ma:list="UserInfo" ma:internalName="LM_Auteu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M_AuteurLibre" ma:index="12" nillable="true" ma:displayName="Auteur (saisie libre)" ma:internalName="LM_AuteurLibre">
      <xsd:simpleType>
        <xsd:restriction base="dms:Text"/>
      </xsd:simpleType>
    </xsd:element>
    <xsd:element name="LM_Resume" ma:index="13" nillable="true" ma:displayName="Résumé" ma:internalName="LM_Resume">
      <xsd:simpleType>
        <xsd:restriction base="dms:Note"/>
      </xsd:simpleType>
    </xsd:element>
    <xsd:element name="LM_Contributeur" ma:index="16" nillable="true" ma:displayName="Contributeur" ma:list="UserInfo" ma:internalName="LM_Contributeu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M_ContributeurExterne" ma:index="17" nillable="true" ma:displayName="Contributeur (si externe)" ma:internalName="LM_ContributeurExterne">
      <xsd:simpleType>
        <xsd:restriction base="dms:Text"/>
      </xsd:simpleType>
    </xsd:element>
    <xsd:element name="LM_Identifiant" ma:index="18" nillable="true" ma:displayName="Identifiant" ma:description="Possibilité de mentionner ici les références liées à votre document (ex : identifiant du numéro de marché)" ma:internalName="LM_Identifiant">
      <xsd:simpleType>
        <xsd:restriction base="dms:Text"/>
      </xsd:simpleType>
    </xsd:element>
    <xsd:element name="LM_Source" ma:index="19" nillable="true" ma:displayName="Source" ma:description="Saisir l’adresse vers un document, une source dans ce champs" ma:format="Hyperlink" ma:internalName="LM_Sour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M_Relation" ma:index="20" nillable="true" ma:displayName="Relation" ma:format="Hyperlink" ma:internalName="LM_Rel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M_Taille" ma:index="21" nillable="true" ma:displayName="Taille" ma:description=" Possibilité de mentionner ici la taille de votre document (nombre de pages par exemple)" ma:internalName="LM_Taille">
      <xsd:simpleType>
        <xsd:restriction base="dms:Text"/>
      </xsd:simpleType>
    </xsd:element>
    <xsd:element name="EliseDate" ma:index="29" nillable="true" ma:displayName="EliseDate" ma:internalName="EliseDate">
      <xsd:simpleType>
        <xsd:restriction base="dms:DateTime"/>
      </xsd:simpleType>
    </xsd:element>
    <xsd:element name="EliseChrono" ma:index="30" nillable="true" ma:displayName="EliseChrono" ma:internalName="EliseChrono">
      <xsd:simpleType>
        <xsd:restriction base="dms:Text"/>
      </xsd:simpleType>
    </xsd:element>
    <xsd:element name="EliseUrl" ma:index="31" nillable="true" ma:displayName="EliseUrl" ma:format="Hyperlink" ma:internalName="Elis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LM_Doc_MotCle_1" ma:index="3" ma:taxonomy="true" ma:internalName="LM_Doc_MotCle_1" ma:taxonomyFieldName="LM_Doc_MotCle" ma:displayName="Mot-clés" ma:fieldId="{aa5aa22c-797f-44f3-9c88-4de565b9e2bd}" ma:taxonomyMulti="true" ma:sspId="0fb7e318-b559-458d-86fa-c5bae00274c2" ma:termSetId="a0be89fe-df50-4419-a50e-2c98b14f04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M_Doc_Classement_1" ma:index="5" ma:taxonomy="true" ma:internalName="LM_Doc_Classement_1" ma:taxonomyFieldName="LM_Doc_Classement" ma:displayName="Typologie" ma:fieldId="{869c8de7-8173-4a20-abe0-c97897a9b883}" ma:sspId="0fb7e318-b559-458d-86fa-c5bae00274c2" ma:termSetId="e855d7d2-9b11-451a-8260-1c18816c41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M_Doc_Lieu_1" ma:index="15" nillable="true" ma:taxonomy="true" ma:internalName="LM_Doc_Lieu_1" ma:taxonomyFieldName="LM_Doc_Lieu" ma:displayName="Lieu" ma:fieldId="{89896ecf-9bcb-480c-bcd4-471baabacbd5}" ma:sspId="0fb7e318-b559-458d-86fa-c5bae00274c2" ma:termSetId="d35eafc6-b67b-4c33-af48-8144e05a5ce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8df04b-bf1f-4dba-a7e5-daa76f0ee91b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a5a4506c-16f4-4731-97a2-d50e89e20a4c}" ma:internalName="TaxCatchAll" ma:showField="CatchAllData" ma:web="c28df04b-bf1f-4dba-a7e5-daa76f0ee9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Type de contenu"/>
        <xsd:element ref="dc:title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_Doc_DureeDeVie xmlns="C389FAD7-46BC-4500-BFA8-293B2F01075C" xsi:nil="true"/>
    <LM_Auteur xmlns="C389FAD7-46BC-4500-BFA8-293B2F01075C">
      <UserInfo>
        <DisplayName/>
        <AccountId xsi:nil="true"/>
        <AccountType/>
      </UserInfo>
    </LM_Auteur>
    <LM_Doc_Lieu_1 xmlns="http://schemas.microsoft.com/sharepoint/v3/fields">
      <Terms xmlns="http://schemas.microsoft.com/office/infopath/2007/PartnerControls"/>
    </LM_Doc_Lieu_1>
    <LM_Editeur xmlns="C389FAD7-46BC-4500-BFA8-293B2F01075C">Métropole Européenne de Lille</LM_Editeur>
    <LM_AuteurLibre xmlns="C389FAD7-46BC-4500-BFA8-293B2F01075C" xsi:nil="true"/>
    <LM_Droits xmlns="C389FAD7-46BC-4500-BFA8-293B2F01075C">Tous droits réservés</LM_Droits>
    <LM_Contributeur xmlns="C389FAD7-46BC-4500-BFA8-293B2F01075C">
      <UserInfo>
        <DisplayName/>
        <AccountId xsi:nil="true"/>
        <AccountType/>
      </UserInfo>
    </LM_Contributeur>
    <LM_Doc_ActionArchivage xmlns="C389FAD7-46BC-4500-BFA8-293B2F01075C" xsi:nil="true"/>
    <LM_Relation xmlns="C389FAD7-46BC-4500-BFA8-293B2F01075C">
      <Url xsi:nil="true"/>
      <Description xsi:nil="true"/>
    </LM_Relation>
    <EliseChrono xmlns="C389FAD7-46BC-4500-BFA8-293B2F01075C" xsi:nil="true"/>
    <LM_Doc_Classement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convention</TermName>
          <TermId xmlns="http://schemas.microsoft.com/office/infopath/2007/PartnerControls">48ab59ca-405b-4314-afbd-db2cd84e3031</TermId>
        </TermInfo>
      </Terms>
    </LM_Doc_Classement_1>
    <LM_Identifiant xmlns="C389FAD7-46BC-4500-BFA8-293B2F01075C" xsi:nil="true"/>
    <LM_Source xmlns="C389FAD7-46BC-4500-BFA8-293B2F01075C">
      <Url xsi:nil="true"/>
      <Description xsi:nil="true"/>
    </LM_Source>
    <EliseUrl xmlns="C389FAD7-46BC-4500-BFA8-293B2F01075C">
      <Url xsi:nil="true"/>
      <Description xsi:nil="true"/>
    </EliseUrl>
    <LM_ContributeurExterne xmlns="C389FAD7-46BC-4500-BFA8-293B2F01075C" xsi:nil="true"/>
    <LM_Taille xmlns="C389FAD7-46BC-4500-BFA8-293B2F01075C" xsi:nil="true"/>
    <LM_Doc_MotCle_1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Habitat privé</TermName>
          <TermId xmlns="http://schemas.microsoft.com/office/infopath/2007/PartnerControls">c2799bc6-ca04-4345-9900-b2a5abdb9942</TermId>
        </TermInfo>
      </Terms>
    </LM_Doc_MotCle_1>
    <EliseDate xmlns="C389FAD7-46BC-4500-BFA8-293B2F01075C" xsi:nil="true"/>
    <LM_DateEnregistrement xmlns="C389FAD7-46BC-4500-BFA8-293B2F01075C">2021-01-31T23:00:00+00:00</LM_DateEnregistrement>
    <LM_Resume xmlns="C389FAD7-46BC-4500-BFA8-293B2F01075C" xsi:nil="true"/>
    <TaxCatchAll xmlns="c28df04b-bf1f-4dba-a7e5-daa76f0ee91b">
      <Value>23</Value>
      <Value>61</Value>
    </TaxCatchAll>
  </documentManagement>
</p:properties>
</file>

<file path=customXml/itemProps1.xml><?xml version="1.0" encoding="utf-8"?>
<ds:datastoreItem xmlns:ds="http://schemas.openxmlformats.org/officeDocument/2006/customXml" ds:itemID="{AF5683B6-93D8-4B6E-9F02-DB4C665B17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0A4111-3305-4ED0-A0DE-94D2B0944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89FAD7-46BC-4500-BFA8-293B2F01075C"/>
    <ds:schemaRef ds:uri="http://schemas.microsoft.com/sharepoint/v3/fields"/>
    <ds:schemaRef ds:uri="c28df04b-bf1f-4dba-a7e5-daa76f0ee9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75EBC4-16B2-4B34-88A7-510FFDA38B3A}">
  <ds:schemaRefs>
    <ds:schemaRef ds:uri="http://schemas.microsoft.com/office/2006/metadata/properties"/>
    <ds:schemaRef ds:uri="http://purl.org/dc/elements/1.1/"/>
    <ds:schemaRef ds:uri="c28df04b-bf1f-4dba-a7e5-daa76f0ee91b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sharepoint/v3/fields"/>
    <ds:schemaRef ds:uri="http://schemas.microsoft.com/office/infopath/2007/PartnerControls"/>
    <ds:schemaRef ds:uri="C389FAD7-46BC-4500-BFA8-293B2F01075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Source</vt:lpstr>
    </vt:vector>
  </TitlesOfParts>
  <Company>MEL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Conventionnement calcul des loyers V2</dc:title>
  <dc:creator>ISTE Bertrand</dc:creator>
  <cp:lastModifiedBy>ISTE Bertrand</cp:lastModifiedBy>
  <dcterms:created xsi:type="dcterms:W3CDTF">2021-01-27T09:30:53Z</dcterms:created>
  <dcterms:modified xsi:type="dcterms:W3CDTF">2021-07-27T14:20:16Z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0x010100F845AE67FD694770A9119A97FB6AF2EA00F724534BF6D40C4B8A91B926D49BCAA5</vt:lpwstr>
  </property>
  <property fmtid="{D5CDD505-2E9C-101B-9397-08002B2CF9AE}" pid="3" name="LM_Doc_Lieu">
    <vt:lpwstr/>
  </property>
  <property fmtid="{D5CDD505-2E9C-101B-9397-08002B2CF9AE}" pid="4" name="LM_Doc_MotCle">
    <vt:lpwstr>23;#Habitat privé|c2799bc6-ca04-4345-9900-b2a5abdb9942</vt:lpwstr>
  </property>
  <property fmtid="{D5CDD505-2E9C-101B-9397-08002B2CF9AE}" pid="5" name="LM_Doc_Classement">
    <vt:lpwstr>61;#convention|48ab59ca-405b-4314-afbd-db2cd84e3031</vt:lpwstr>
  </property>
</Properties>
</file>